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10" yWindow="195" windowWidth="16380" windowHeight="11445" activeTab="0"/>
  </bookViews>
  <sheets>
    <sheet name="Leave Calculation" sheetId="1" r:id="rId1"/>
  </sheets>
  <definedNames/>
  <calcPr fullCalcOnLoad="1"/>
</workbook>
</file>

<file path=xl/sharedStrings.xml><?xml version="1.0" encoding="utf-8"?>
<sst xmlns="http://schemas.openxmlformats.org/spreadsheetml/2006/main" count="51" uniqueCount="31">
  <si>
    <t>Monday</t>
  </si>
  <si>
    <t>Tuesday</t>
  </si>
  <si>
    <t>Wednesday</t>
  </si>
  <si>
    <t>Thursday</t>
  </si>
  <si>
    <t>Friday</t>
  </si>
  <si>
    <t xml:space="preserve">to </t>
  </si>
  <si>
    <t>This sheet is used for:</t>
  </si>
  <si>
    <t>Proportion of Leave Year Worked:</t>
  </si>
  <si>
    <t>Yellow boxes require input - other values are calculated automatically - an example has been entered for guidance only</t>
  </si>
  <si>
    <t>Leave Year:</t>
  </si>
  <si>
    <t>Type</t>
  </si>
  <si>
    <t>Date</t>
  </si>
  <si>
    <t>Day of Week</t>
  </si>
  <si>
    <t>Closure Day</t>
  </si>
  <si>
    <t>Public Holiday</t>
  </si>
  <si>
    <t>* working the same (nominal) hours each day</t>
  </si>
  <si>
    <t>Annual Leave Calculation Sheet</t>
  </si>
  <si>
    <t>Last Date of Employment (if leaving employment during this leave year):</t>
  </si>
  <si>
    <t>Staff in P&amp;M and A&amp;R  roles (grades 6 and above)</t>
  </si>
  <si>
    <t>Actual annual leave entitlement for this leave year (in days)</t>
  </si>
  <si>
    <t>Public Holidays and Closure Days (as shown below) are taken in addition to this entitlement</t>
  </si>
  <si>
    <t>Start Date of Employment (if starting employment during this leave year):</t>
  </si>
  <si>
    <t>Name:</t>
  </si>
  <si>
    <t>Due to work (1 = yes)</t>
  </si>
  <si>
    <t>Full year annual leave entitlement for this leave year including public holidays (8) and closure days (6) in days:</t>
  </si>
  <si>
    <t>This must be agreed in advance with your line manager.</t>
  </si>
  <si>
    <t>Closure Day*</t>
  </si>
  <si>
    <t xml:space="preserve">can either take the Closure Day on this date or take leave on an alternative date.  </t>
  </si>
  <si>
    <t>2023/24</t>
  </si>
  <si>
    <t xml:space="preserve">* As Greenlands campus remains open on 28 March &amp; 2 April 2024, staff at Greenlands (who usually work on this day) </t>
  </si>
  <si>
    <t>Public Holidays &amp; Closure Days - Leave year 1 Oct 2023 - 30 Sept 2024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</si>
</sst>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dd/mm/yyyy;@"/>
    <numFmt numFmtId="170" formatCode="0.000"/>
    <numFmt numFmtId="171" formatCode="0.0000000"/>
    <numFmt numFmtId="172" formatCode="0.000000"/>
    <numFmt numFmtId="173" formatCode="0.00000"/>
    <numFmt numFmtId="174" formatCode="hh:mm;@"/>
    <numFmt numFmtId="175" formatCode="0.0"/>
    <numFmt numFmtId="176" formatCode="[$-F800]dddd\,\ mmmm\ dd\,\ yyyy"/>
    <numFmt numFmtId="177" formatCode="[$-809]dd\ mmmm\ yyyy"/>
    <numFmt numFmtId="178" formatCode="mmm\-yyyy"/>
  </numFmts>
  <fonts count="49">
    <font>
      <sz val="10"/>
      <name val="Arial"/>
      <family val="0"/>
    </font>
    <font>
      <sz val="8"/>
      <name val="Arial"/>
      <family val="2"/>
    </font>
    <font>
      <b/>
      <sz val="11"/>
      <color indexed="10"/>
      <name val="Rdg Vesta"/>
      <family val="0"/>
    </font>
    <font>
      <sz val="11"/>
      <name val="Rdg Vesta"/>
      <family val="0"/>
    </font>
    <font>
      <b/>
      <sz val="11"/>
      <name val="Rdg Vesta"/>
      <family val="0"/>
    </font>
    <font>
      <b/>
      <sz val="11"/>
      <color indexed="12"/>
      <name val="Rdg Vest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Rdg Vesta"/>
      <family val="0"/>
    </font>
    <font>
      <sz val="8"/>
      <color indexed="22"/>
      <name val="Rdg Vesta"/>
      <family val="0"/>
    </font>
    <font>
      <sz val="11"/>
      <color indexed="12"/>
      <name val="Rdg Vesta"/>
      <family val="0"/>
    </font>
    <font>
      <b/>
      <sz val="14"/>
      <name val="Rdg Vesta"/>
      <family val="0"/>
    </font>
    <font>
      <b/>
      <sz val="10"/>
      <name val="Arial"/>
      <family val="2"/>
    </font>
    <font>
      <b/>
      <sz val="14"/>
      <color indexed="10"/>
      <name val="Rdg Vesta"/>
      <family val="0"/>
    </font>
    <font>
      <sz val="11"/>
      <name val="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69" fontId="3" fillId="33" borderId="10" xfId="0" applyNumberFormat="1" applyFont="1" applyFill="1" applyBorder="1" applyAlignment="1" applyProtection="1">
      <alignment horizontal="center" vertical="center"/>
      <protection locked="0"/>
    </xf>
    <xf numFmtId="14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4" fontId="3" fillId="0" borderId="0" xfId="0" applyNumberFormat="1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14" fontId="9" fillId="0" borderId="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Border="1" applyAlignment="1" applyProtection="1">
      <alignment horizontal="center" vertical="center"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175" fontId="5" fillId="0" borderId="10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wrapText="1"/>
      <protection/>
    </xf>
    <xf numFmtId="176" fontId="4" fillId="0" borderId="10" xfId="0" applyNumberFormat="1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15" fontId="3" fillId="0" borderId="10" xfId="0" applyNumberFormat="1" applyFont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10" xfId="0" applyFont="1" applyBorder="1" applyAlignment="1">
      <alignment/>
    </xf>
    <xf numFmtId="0" fontId="14" fillId="0" borderId="0" xfId="0" applyFont="1" applyFill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 wrapText="1"/>
      <protection/>
    </xf>
    <xf numFmtId="0" fontId="12" fillId="0" borderId="12" xfId="0" applyFont="1" applyBorder="1" applyAlignment="1" applyProtection="1">
      <alignment vertical="center" wrapText="1"/>
      <protection/>
    </xf>
    <xf numFmtId="0" fontId="12" fillId="0" borderId="13" xfId="0" applyFont="1" applyBorder="1" applyAlignment="1" applyProtection="1">
      <alignment vertical="center" wrapText="1"/>
      <protection/>
    </xf>
    <xf numFmtId="0" fontId="3" fillId="33" borderId="11" xfId="0" applyFon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22">
      <selection activeCell="B10" sqref="B10:E10"/>
    </sheetView>
  </sheetViews>
  <sheetFormatPr defaultColWidth="9.140625" defaultRowHeight="12.75"/>
  <cols>
    <col min="1" max="1" width="67.28125" style="4" customWidth="1"/>
    <col min="2" max="3" width="11.7109375" style="4" customWidth="1"/>
    <col min="4" max="4" width="14.00390625" style="4" customWidth="1"/>
    <col min="5" max="5" width="16.57421875" style="4" customWidth="1"/>
    <col min="6" max="6" width="7.7109375" style="4" customWidth="1"/>
    <col min="7" max="16384" width="9.140625" style="4" customWidth="1"/>
  </cols>
  <sheetData>
    <row r="1" spans="1:5" ht="18">
      <c r="A1" s="3" t="s">
        <v>16</v>
      </c>
      <c r="E1" s="5" t="s">
        <v>28</v>
      </c>
    </row>
    <row r="3" spans="1:5" s="7" customFormat="1" ht="15" customHeight="1">
      <c r="A3" s="6" t="s">
        <v>6</v>
      </c>
      <c r="B3" s="6" t="s">
        <v>18</v>
      </c>
      <c r="C3" s="6"/>
      <c r="D3" s="6"/>
      <c r="E3" s="6"/>
    </row>
    <row r="4" spans="1:5" ht="15">
      <c r="A4" s="8"/>
      <c r="B4" s="6"/>
      <c r="C4" s="8"/>
      <c r="D4" s="8"/>
      <c r="E4" s="8"/>
    </row>
    <row r="5" spans="1:5" ht="15">
      <c r="A5" s="8"/>
      <c r="B5" s="6" t="s">
        <v>15</v>
      </c>
      <c r="C5" s="8"/>
      <c r="D5" s="8"/>
      <c r="E5" s="8"/>
    </row>
    <row r="6" spans="1:5" ht="15">
      <c r="A6" s="8"/>
      <c r="B6" s="6"/>
      <c r="C6" s="8"/>
      <c r="D6" s="8"/>
      <c r="E6" s="8"/>
    </row>
    <row r="7" spans="1:6" ht="15">
      <c r="A7" s="8"/>
      <c r="B7" s="6"/>
      <c r="C7" s="8"/>
      <c r="D7" s="8"/>
      <c r="E7" s="9"/>
      <c r="F7" s="10"/>
    </row>
    <row r="8" spans="1:6" ht="38.25" customHeight="1">
      <c r="A8" s="32" t="s">
        <v>8</v>
      </c>
      <c r="B8" s="33"/>
      <c r="C8" s="33"/>
      <c r="D8" s="33"/>
      <c r="E8" s="34"/>
      <c r="F8" s="10"/>
    </row>
    <row r="10" spans="1:7" ht="14.25">
      <c r="A10" s="4" t="s">
        <v>22</v>
      </c>
      <c r="B10" s="35"/>
      <c r="C10" s="36"/>
      <c r="D10" s="36"/>
      <c r="E10" s="37"/>
      <c r="F10" s="11"/>
      <c r="G10" s="11"/>
    </row>
    <row r="11" spans="2:7" ht="14.25">
      <c r="B11" s="12"/>
      <c r="C11" s="13"/>
      <c r="D11" s="13"/>
      <c r="E11" s="13"/>
      <c r="F11" s="11"/>
      <c r="G11" s="11"/>
    </row>
    <row r="12" spans="1:4" ht="14.25">
      <c r="A12" s="4" t="s">
        <v>9</v>
      </c>
      <c r="B12" s="14">
        <v>45200</v>
      </c>
      <c r="C12" s="15" t="s">
        <v>5</v>
      </c>
      <c r="D12" s="14">
        <v>45565</v>
      </c>
    </row>
    <row r="13" spans="1:4" ht="14.25">
      <c r="A13" s="12"/>
      <c r="B13" s="16"/>
      <c r="C13" s="15"/>
      <c r="D13" s="16"/>
    </row>
    <row r="14" ht="14.25">
      <c r="A14" s="38" t="s">
        <v>24</v>
      </c>
    </row>
    <row r="15" spans="1:5" ht="14.25">
      <c r="A15" s="38"/>
      <c r="E15" s="17">
        <v>40</v>
      </c>
    </row>
    <row r="17" spans="1:5" ht="15" customHeight="1">
      <c r="A17" s="4" t="s">
        <v>21</v>
      </c>
      <c r="E17" s="1">
        <v>43753</v>
      </c>
    </row>
    <row r="19" spans="1:5" ht="14.25">
      <c r="A19" s="4" t="s">
        <v>17</v>
      </c>
      <c r="E19" s="2"/>
    </row>
    <row r="21" spans="1:5" ht="14.25">
      <c r="A21" s="4" t="s">
        <v>7</v>
      </c>
      <c r="C21" s="18">
        <f>MAX(E17,B12)</f>
        <v>45200</v>
      </c>
      <c r="D21" s="18">
        <f>MIN(D12,E19)</f>
        <v>45565</v>
      </c>
      <c r="E21" s="19">
        <f>(D21-C21+1)/366</f>
        <v>1</v>
      </c>
    </row>
    <row r="22" spans="3:5" ht="14.25">
      <c r="C22" s="18"/>
      <c r="D22" s="18"/>
      <c r="E22" s="20"/>
    </row>
    <row r="23" spans="1:5" ht="15">
      <c r="A23" s="6" t="s">
        <v>19</v>
      </c>
      <c r="B23" s="6"/>
      <c r="C23" s="6"/>
      <c r="D23" s="6"/>
      <c r="E23" s="21">
        <f>CEILING(((E15*E21*2)/2)-SUM(D28:D41),0.5)</f>
        <v>26</v>
      </c>
    </row>
    <row r="24" spans="1:4" ht="14.25">
      <c r="A24" s="4" t="s">
        <v>20</v>
      </c>
      <c r="D24" s="22"/>
    </row>
    <row r="26" spans="1:2" ht="15">
      <c r="A26" s="23" t="s">
        <v>30</v>
      </c>
      <c r="B26" s="24"/>
    </row>
    <row r="27" spans="1:4" ht="30">
      <c r="A27" s="25" t="s">
        <v>10</v>
      </c>
      <c r="B27" s="26" t="s">
        <v>11</v>
      </c>
      <c r="C27" s="27" t="s">
        <v>12</v>
      </c>
      <c r="D27" s="27" t="s">
        <v>23</v>
      </c>
    </row>
    <row r="28" spans="1:4" ht="14.25">
      <c r="A28" s="30" t="s">
        <v>13</v>
      </c>
      <c r="B28" s="28">
        <v>45282</v>
      </c>
      <c r="C28" s="39" t="s">
        <v>4</v>
      </c>
      <c r="D28" s="17">
        <f>IF((AND(($E$17&lt;=B28),(B28&lt;=$E$19))),1,(IF(ISBLANK($E$19),(IF($E$17&lt;=B28,1,0)),0)))</f>
        <v>1</v>
      </c>
    </row>
    <row r="29" spans="1:4" ht="14.25">
      <c r="A29" s="30" t="s">
        <v>14</v>
      </c>
      <c r="B29" s="28">
        <v>45285</v>
      </c>
      <c r="C29" s="39" t="s">
        <v>0</v>
      </c>
      <c r="D29" s="17">
        <f aca="true" t="shared" si="0" ref="D29:D41">IF((AND(($E$17&lt;=B29),(B29&lt;=$E$19))),1,(IF(ISBLANK($E$19),(IF($E$17&lt;=B29,1,0)),0)))</f>
        <v>1</v>
      </c>
    </row>
    <row r="30" spans="1:4" ht="14.25">
      <c r="A30" s="30" t="s">
        <v>14</v>
      </c>
      <c r="B30" s="28">
        <v>45286</v>
      </c>
      <c r="C30" s="39" t="s">
        <v>1</v>
      </c>
      <c r="D30" s="17">
        <f t="shared" si="0"/>
        <v>1</v>
      </c>
    </row>
    <row r="31" spans="1:4" ht="14.25">
      <c r="A31" s="30" t="s">
        <v>13</v>
      </c>
      <c r="B31" s="28">
        <v>45287</v>
      </c>
      <c r="C31" s="39" t="s">
        <v>2</v>
      </c>
      <c r="D31" s="17">
        <f t="shared" si="0"/>
        <v>1</v>
      </c>
    </row>
    <row r="32" spans="1:4" ht="14.25">
      <c r="A32" s="30" t="s">
        <v>13</v>
      </c>
      <c r="B32" s="28">
        <v>45288</v>
      </c>
      <c r="C32" s="39" t="s">
        <v>3</v>
      </c>
      <c r="D32" s="17">
        <f t="shared" si="0"/>
        <v>1</v>
      </c>
    </row>
    <row r="33" spans="1:4" ht="14.25">
      <c r="A33" s="30" t="s">
        <v>13</v>
      </c>
      <c r="B33" s="28">
        <v>45289</v>
      </c>
      <c r="C33" s="39" t="s">
        <v>4</v>
      </c>
      <c r="D33" s="17">
        <f t="shared" si="0"/>
        <v>1</v>
      </c>
    </row>
    <row r="34" spans="1:4" ht="14.25">
      <c r="A34" s="30" t="s">
        <v>14</v>
      </c>
      <c r="B34" s="28">
        <v>45292</v>
      </c>
      <c r="C34" s="39" t="s">
        <v>0</v>
      </c>
      <c r="D34" s="17">
        <f t="shared" si="0"/>
        <v>1</v>
      </c>
    </row>
    <row r="35" spans="1:4" ht="14.25">
      <c r="A35" s="30" t="s">
        <v>26</v>
      </c>
      <c r="B35" s="28">
        <v>45379</v>
      </c>
      <c r="C35" s="39" t="s">
        <v>3</v>
      </c>
      <c r="D35" s="17">
        <f t="shared" si="0"/>
        <v>1</v>
      </c>
    </row>
    <row r="36" spans="1:4" ht="14.25">
      <c r="A36" s="30" t="s">
        <v>14</v>
      </c>
      <c r="B36" s="28">
        <v>45380</v>
      </c>
      <c r="C36" s="39" t="s">
        <v>4</v>
      </c>
      <c r="D36" s="17">
        <f t="shared" si="0"/>
        <v>1</v>
      </c>
    </row>
    <row r="37" spans="1:4" ht="14.25">
      <c r="A37" s="30" t="s">
        <v>14</v>
      </c>
      <c r="B37" s="28">
        <v>45383</v>
      </c>
      <c r="C37" s="39" t="s">
        <v>0</v>
      </c>
      <c r="D37" s="17">
        <f t="shared" si="0"/>
        <v>1</v>
      </c>
    </row>
    <row r="38" spans="1:4" ht="14.25">
      <c r="A38" s="30" t="s">
        <v>26</v>
      </c>
      <c r="B38" s="28">
        <v>45384</v>
      </c>
      <c r="C38" s="39" t="s">
        <v>1</v>
      </c>
      <c r="D38" s="17">
        <f t="shared" si="0"/>
        <v>1</v>
      </c>
    </row>
    <row r="39" spans="1:4" ht="14.25">
      <c r="A39" s="30" t="s">
        <v>14</v>
      </c>
      <c r="B39" s="28">
        <v>45418</v>
      </c>
      <c r="C39" s="39" t="s">
        <v>0</v>
      </c>
      <c r="D39" s="17">
        <f t="shared" si="0"/>
        <v>1</v>
      </c>
    </row>
    <row r="40" spans="1:4" ht="14.25">
      <c r="A40" s="30" t="s">
        <v>14</v>
      </c>
      <c r="B40" s="28">
        <v>45439</v>
      </c>
      <c r="C40" s="39" t="s">
        <v>0</v>
      </c>
      <c r="D40" s="17">
        <f t="shared" si="0"/>
        <v>1</v>
      </c>
    </row>
    <row r="41" spans="1:4" ht="14.25">
      <c r="A41" s="30" t="s">
        <v>14</v>
      </c>
      <c r="B41" s="28">
        <v>45530</v>
      </c>
      <c r="C41" s="39" t="s">
        <v>0</v>
      </c>
      <c r="D41" s="17">
        <f t="shared" si="0"/>
        <v>1</v>
      </c>
    </row>
    <row r="43" spans="1:4" ht="14.25">
      <c r="A43" s="31" t="s">
        <v>29</v>
      </c>
      <c r="B43" s="29"/>
      <c r="C43" s="29"/>
      <c r="D43" s="29"/>
    </row>
    <row r="44" spans="1:4" ht="14.25">
      <c r="A44" s="29" t="s">
        <v>27</v>
      </c>
      <c r="B44" s="29"/>
      <c r="C44" s="29"/>
      <c r="D44" s="29"/>
    </row>
    <row r="45" spans="1:4" ht="14.25">
      <c r="A45" s="29" t="s">
        <v>25</v>
      </c>
      <c r="B45" s="29"/>
      <c r="C45" s="29"/>
      <c r="D45" s="29"/>
    </row>
    <row r="46" spans="1:4" ht="14.25">
      <c r="A46" s="29"/>
      <c r="B46" s="29"/>
      <c r="C46" s="29"/>
      <c r="D46" s="29"/>
    </row>
    <row r="47" spans="2:4" ht="14.25">
      <c r="B47" s="29"/>
      <c r="C47" s="29"/>
      <c r="D47" s="29"/>
    </row>
    <row r="48" ht="14.25">
      <c r="D48" s="29"/>
    </row>
    <row r="49" ht="14.25">
      <c r="D49" s="29"/>
    </row>
  </sheetData>
  <sheetProtection password="CC34" sheet="1" selectLockedCells="1"/>
  <mergeCells count="3">
    <mergeCell ref="A8:E8"/>
    <mergeCell ref="B10:E10"/>
    <mergeCell ref="A14:A1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Reading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vrs97eag</dc:creator>
  <cp:keywords/>
  <dc:description/>
  <cp:lastModifiedBy>vrs12h2@reading.ac.uk</cp:lastModifiedBy>
  <cp:lastPrinted>2015-10-01T12:32:44Z</cp:lastPrinted>
  <dcterms:created xsi:type="dcterms:W3CDTF">2007-04-02T10:15:31Z</dcterms:created>
  <dcterms:modified xsi:type="dcterms:W3CDTF">2023-10-13T01:02:54Z</dcterms:modified>
  <cp:category/>
  <cp:version/>
  <cp:contentType/>
  <cp:contentStatus/>
</cp:coreProperties>
</file>